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7496" windowHeight="11016" tabRatio="21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L6" i="1" l="1"/>
  <c r="M6" i="1"/>
  <c r="K7" i="1"/>
  <c r="G71" i="1" l="1"/>
  <c r="I71" i="1"/>
  <c r="K35" i="1"/>
  <c r="K36" i="1"/>
  <c r="P36" i="1" s="1"/>
  <c r="O52" i="1"/>
  <c r="O53" i="1" s="1"/>
  <c r="N52" i="1"/>
  <c r="N53" i="1" s="1"/>
  <c r="M52" i="1"/>
  <c r="L44" i="1"/>
  <c r="L31" i="1"/>
  <c r="K41" i="1"/>
  <c r="K40" i="1"/>
  <c r="K39" i="1"/>
  <c r="K42" i="1"/>
  <c r="K29" i="1"/>
  <c r="L27" i="1" s="1"/>
  <c r="K48" i="1"/>
  <c r="L46" i="1" s="1"/>
  <c r="K23" i="1"/>
  <c r="K22" i="1"/>
  <c r="K21" i="1"/>
  <c r="K20" i="1"/>
  <c r="K19" i="1"/>
  <c r="K17" i="1"/>
  <c r="K16" i="1"/>
  <c r="K15" i="1"/>
  <c r="K14" i="1"/>
  <c r="J23" i="1"/>
  <c r="J22" i="1"/>
  <c r="J21" i="1"/>
  <c r="J20" i="1"/>
  <c r="J19" i="1"/>
  <c r="J17" i="1"/>
  <c r="J16" i="1"/>
  <c r="J15" i="1"/>
  <c r="J14" i="1"/>
  <c r="G67" i="1"/>
  <c r="G66" i="1"/>
  <c r="L33" i="1" l="1"/>
  <c r="L13" i="1"/>
  <c r="L18" i="1"/>
  <c r="M13" i="1"/>
  <c r="M18" i="1"/>
  <c r="G59" i="1" l="1"/>
  <c r="K66" i="1" l="1"/>
  <c r="G65" i="1"/>
  <c r="K65" i="1" s="1"/>
  <c r="G64" i="1"/>
  <c r="K64" i="1" s="1"/>
  <c r="G63" i="1"/>
  <c r="K63" i="1" s="1"/>
  <c r="G57" i="1"/>
  <c r="G58" i="1"/>
  <c r="G60" i="1" l="1"/>
  <c r="K68" i="1"/>
  <c r="G68" i="1"/>
  <c r="N2" i="1" l="1"/>
  <c r="L52" i="1"/>
  <c r="I74" i="1" l="1"/>
  <c r="G74" i="1"/>
  <c r="L25" i="1" l="1"/>
  <c r="L53" i="1" s="1"/>
  <c r="M25" i="1"/>
  <c r="M53" i="1" s="1"/>
</calcChain>
</file>

<file path=xl/sharedStrings.xml><?xml version="1.0" encoding="utf-8"?>
<sst xmlns="http://schemas.openxmlformats.org/spreadsheetml/2006/main" count="93" uniqueCount="72">
  <si>
    <t>Income</t>
  </si>
  <si>
    <t>Expenses</t>
  </si>
  <si>
    <t>Registrations</t>
  </si>
  <si>
    <t>Room Rental</t>
  </si>
  <si>
    <t>People</t>
  </si>
  <si>
    <t>Lunch</t>
  </si>
  <si>
    <t>/Person</t>
  </si>
  <si>
    <t>x</t>
  </si>
  <si>
    <t>2018 Actual</t>
  </si>
  <si>
    <t>Amt</t>
  </si>
  <si>
    <t>Total Expenses:</t>
  </si>
  <si>
    <t>Total Income:</t>
  </si>
  <si>
    <t>Profit/Loss:</t>
  </si>
  <si>
    <t>Rev Date:</t>
  </si>
  <si>
    <t>Thursday Only</t>
  </si>
  <si>
    <t>Wednesday Only</t>
  </si>
  <si>
    <t>Food Count</t>
  </si>
  <si>
    <t>Sponsors</t>
  </si>
  <si>
    <t>Registrations:</t>
  </si>
  <si>
    <t xml:space="preserve">   Wednesday Only</t>
  </si>
  <si>
    <t xml:space="preserve">   Thursday Only</t>
  </si>
  <si>
    <t xml:space="preserve">   Full Summit</t>
  </si>
  <si>
    <t xml:space="preserve">   Registrations</t>
  </si>
  <si>
    <t xml:space="preserve">   Sponsors</t>
  </si>
  <si>
    <t xml:space="preserve">   Award Winners</t>
  </si>
  <si>
    <t>Wed Rec</t>
  </si>
  <si>
    <t>Total:</t>
  </si>
  <si>
    <t>Complimentary</t>
  </si>
  <si>
    <t>Gratuity</t>
  </si>
  <si>
    <t>/Program</t>
  </si>
  <si>
    <t>2019 Actual</t>
  </si>
  <si>
    <t>Bdgt</t>
  </si>
  <si>
    <t>Actual</t>
  </si>
  <si>
    <t>Full Summit - Paid</t>
  </si>
  <si>
    <t>Exhibitor</t>
  </si>
  <si>
    <t>Gold</t>
  </si>
  <si>
    <t>Bronze</t>
  </si>
  <si>
    <t>Silver</t>
  </si>
  <si>
    <t>Speaker/Presenter Expenses</t>
  </si>
  <si>
    <t>Keynote Speaker Fee</t>
  </si>
  <si>
    <t>Mileage for Speakers</t>
  </si>
  <si>
    <t>Budget Total</t>
  </si>
  <si>
    <t>Actual Total</t>
  </si>
  <si>
    <t>Food/Beverages</t>
  </si>
  <si>
    <t>Wednesday Receiption</t>
  </si>
  <si>
    <t>Bartenders</t>
  </si>
  <si>
    <t>Thursday Conference</t>
  </si>
  <si>
    <t>Breakfast</t>
  </si>
  <si>
    <t>PM Break</t>
  </si>
  <si>
    <t>Bus</t>
  </si>
  <si>
    <t>Other Expenses</t>
  </si>
  <si>
    <t>AV</t>
  </si>
  <si>
    <t>Printing - Program</t>
  </si>
  <si>
    <t>Supplies - Name Tages, Folders</t>
  </si>
  <si>
    <t>TRDI Awards - Plaques</t>
  </si>
  <si>
    <t>Programs</t>
  </si>
  <si>
    <t>Speakers</t>
  </si>
  <si>
    <t>/Speaker</t>
  </si>
  <si>
    <t>Food Total</t>
  </si>
  <si>
    <t>2020 Budget</t>
  </si>
  <si>
    <t>2020 Actual</t>
  </si>
  <si>
    <t>Sponsorships</t>
  </si>
  <si>
    <t>Thursday</t>
  </si>
  <si>
    <t>Box Lunches</t>
  </si>
  <si>
    <t>Reception Food</t>
  </si>
  <si>
    <t>Partnerships</t>
  </si>
  <si>
    <t>Individual</t>
  </si>
  <si>
    <t>Advocacy</t>
  </si>
  <si>
    <t>Contributing</t>
  </si>
  <si>
    <t>Leadership</t>
  </si>
  <si>
    <t>Visionary</t>
  </si>
  <si>
    <t>2020 Summit - Summary of Revenues and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</si>
</sst>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" fontId="0" fillId="0" borderId="0" xfId="0" applyNumberFormat="1"/>
    <xf numFmtId="49" fontId="0" fillId="0" borderId="0" xfId="0" applyNumberFormat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49" fontId="0" fillId="0" borderId="0" xfId="0" applyNumberFormat="1" applyBorder="1"/>
    <xf numFmtId="4" fontId="0" fillId="0" borderId="5" xfId="0" applyNumberFormat="1" applyBorder="1"/>
    <xf numFmtId="0" fontId="2" fillId="0" borderId="1" xfId="0" applyFont="1" applyBorder="1"/>
    <xf numFmtId="0" fontId="2" fillId="0" borderId="4" xfId="0" applyFont="1" applyBorder="1"/>
    <xf numFmtId="4" fontId="0" fillId="0" borderId="5" xfId="1" applyNumberFormat="1" applyFont="1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3" xfId="0" applyBorder="1"/>
    <xf numFmtId="0" fontId="0" fillId="0" borderId="5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2" fillId="0" borderId="8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2" fillId="0" borderId="11" xfId="0" applyFont="1" applyBorder="1" applyAlignment="1">
      <alignment horizontal="right"/>
    </xf>
    <xf numFmtId="4" fontId="2" fillId="0" borderId="8" xfId="0" applyNumberFormat="1" applyFont="1" applyBorder="1"/>
    <xf numFmtId="0" fontId="2" fillId="0" borderId="0" xfId="0" applyFont="1"/>
    <xf numFmtId="14" fontId="2" fillId="0" borderId="0" xfId="0" applyNumberFormat="1" applyFont="1"/>
    <xf numFmtId="1" fontId="0" fillId="0" borderId="0" xfId="0" applyNumberFormat="1"/>
    <xf numFmtId="3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2" fontId="0" fillId="0" borderId="0" xfId="0" applyNumberFormat="1"/>
    <xf numFmtId="1" fontId="0" fillId="0" borderId="10" xfId="0" applyNumberFormat="1" applyBorder="1"/>
    <xf numFmtId="1" fontId="0" fillId="0" borderId="2" xfId="0" applyNumberFormat="1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4" fontId="0" fillId="0" borderId="12" xfId="0" applyNumberFormat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5" xfId="0" applyFont="1" applyBorder="1"/>
    <xf numFmtId="1" fontId="2" fillId="0" borderId="0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5" xfId="0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9" fontId="0" fillId="0" borderId="4" xfId="0" applyNumberFormat="1" applyBorder="1"/>
    <xf numFmtId="4" fontId="2" fillId="0" borderId="12" xfId="0" applyNumberFormat="1" applyFont="1" applyBorder="1"/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1" fontId="4" fillId="2" borderId="0" xfId="0" applyNumberFormat="1" applyFont="1" applyFill="1"/>
    <xf numFmtId="1" fontId="0" fillId="2" borderId="0" xfId="0" applyNumberFormat="1" applyFill="1"/>
    <xf numFmtId="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workbookViewId="0">
      <selection activeCell="H12" sqref="H12"/>
    </sheetView>
  </sheetViews>
  <sheetFormatPr defaultColWidth="9.109375" defaultRowHeight="14.4" x14ac:dyDescent="0.3"/>
  <cols>
    <col min="1" max="3" width="2.77734375" customWidth="1"/>
    <col min="4" max="4" width="20.6640625" customWidth="1"/>
    <col min="5" max="6" width="5.77734375" customWidth="1"/>
    <col min="7" max="7" width="7.77734375" style="33" customWidth="1"/>
    <col min="8" max="8" width="3.6640625" style="33" customWidth="1"/>
    <col min="9" max="9" width="9.77734375" style="1" customWidth="1"/>
    <col min="10" max="15" width="10.77734375" style="1" customWidth="1"/>
  </cols>
  <sheetData>
    <row r="1" spans="1:17" ht="18" x14ac:dyDescent="0.35">
      <c r="A1" s="57" t="s">
        <v>71</v>
      </c>
      <c r="B1" s="58"/>
      <c r="C1" s="58"/>
      <c r="D1" s="58"/>
      <c r="E1" s="58"/>
      <c r="F1" s="58"/>
      <c r="G1" s="59"/>
      <c r="H1" s="60"/>
      <c r="I1" s="61"/>
      <c r="J1" s="61"/>
      <c r="K1" s="61"/>
      <c r="L1" s="61"/>
      <c r="M1" s="61"/>
      <c r="N1" s="61"/>
      <c r="O1" s="61"/>
    </row>
    <row r="2" spans="1:17" x14ac:dyDescent="0.3">
      <c r="L2" s="31" t="s">
        <v>13</v>
      </c>
      <c r="M2" s="31"/>
      <c r="N2" s="32">
        <f ca="1">TODAY()</f>
        <v>43869</v>
      </c>
    </row>
    <row r="3" spans="1:17" x14ac:dyDescent="0.3">
      <c r="A3" s="19"/>
      <c r="B3" s="20"/>
      <c r="C3" s="20"/>
      <c r="D3" s="25"/>
      <c r="E3" s="20"/>
      <c r="F3" s="20"/>
      <c r="G3" s="40"/>
      <c r="H3" s="40"/>
      <c r="I3" s="21"/>
      <c r="J3" s="21"/>
      <c r="K3" s="21"/>
      <c r="L3" s="23" t="s">
        <v>59</v>
      </c>
      <c r="M3" s="23" t="s">
        <v>60</v>
      </c>
      <c r="N3" s="23" t="s">
        <v>30</v>
      </c>
      <c r="O3" s="24" t="s">
        <v>8</v>
      </c>
    </row>
    <row r="4" spans="1:17" x14ac:dyDescent="0.3">
      <c r="A4" s="11" t="s">
        <v>0</v>
      </c>
      <c r="B4" s="3"/>
      <c r="C4" s="4"/>
      <c r="D4" s="16"/>
      <c r="E4" s="3"/>
      <c r="F4" s="3"/>
      <c r="G4" s="41"/>
      <c r="H4" s="41"/>
      <c r="I4" s="4"/>
      <c r="J4" s="4"/>
      <c r="K4" s="5"/>
      <c r="L4" s="14"/>
      <c r="M4" s="14"/>
      <c r="N4" s="14"/>
      <c r="O4" s="5"/>
    </row>
    <row r="5" spans="1:17" x14ac:dyDescent="0.3">
      <c r="A5" s="6"/>
      <c r="B5" s="7"/>
      <c r="C5" s="8"/>
      <c r="D5" s="17"/>
      <c r="E5" s="26" t="s">
        <v>31</v>
      </c>
      <c r="F5" s="26" t="s">
        <v>32</v>
      </c>
      <c r="H5" s="42"/>
      <c r="I5" s="27" t="s">
        <v>9</v>
      </c>
      <c r="J5" s="27" t="s">
        <v>41</v>
      </c>
      <c r="K5" s="28" t="s">
        <v>42</v>
      </c>
      <c r="L5" s="15"/>
      <c r="M5" s="15"/>
      <c r="N5" s="15"/>
      <c r="O5" s="10"/>
    </row>
    <row r="6" spans="1:17" x14ac:dyDescent="0.3">
      <c r="A6" s="12" t="s">
        <v>65</v>
      </c>
      <c r="B6" s="7"/>
      <c r="C6" s="8"/>
      <c r="D6" s="17"/>
      <c r="E6" s="26"/>
      <c r="F6" s="26"/>
      <c r="H6" s="42"/>
      <c r="I6" s="55"/>
      <c r="J6" s="27"/>
      <c r="K6" s="28"/>
      <c r="L6" s="50">
        <f>SUM(J7:J12)</f>
        <v>0</v>
      </c>
      <c r="M6" s="50">
        <f>SUM(K7:K12)</f>
        <v>11800</v>
      </c>
      <c r="N6" s="15"/>
      <c r="O6" s="10"/>
    </row>
    <row r="7" spans="1:17" x14ac:dyDescent="0.3">
      <c r="A7" s="6"/>
      <c r="B7" s="7" t="s">
        <v>66</v>
      </c>
      <c r="C7" s="8"/>
      <c r="D7" s="17"/>
      <c r="E7" s="26"/>
      <c r="F7" s="26">
        <v>2</v>
      </c>
      <c r="H7" s="42"/>
      <c r="I7" s="55">
        <v>150</v>
      </c>
      <c r="J7" s="27"/>
      <c r="K7" s="56">
        <f>+F7*I7</f>
        <v>300</v>
      </c>
      <c r="L7" s="15"/>
      <c r="M7" s="15"/>
      <c r="N7" s="15"/>
      <c r="O7" s="10"/>
    </row>
    <row r="8" spans="1:17" x14ac:dyDescent="0.3">
      <c r="A8" s="6"/>
      <c r="B8" s="7" t="s">
        <v>67</v>
      </c>
      <c r="C8" s="8"/>
      <c r="D8" s="17"/>
      <c r="E8" s="26"/>
      <c r="F8" s="26">
        <v>4</v>
      </c>
      <c r="H8" s="42"/>
      <c r="I8" s="55">
        <v>500</v>
      </c>
      <c r="J8" s="27"/>
      <c r="K8" s="56">
        <f t="shared" ref="K8:K11" si="0">+F8*I8</f>
        <v>2000</v>
      </c>
      <c r="L8" s="15"/>
      <c r="M8" s="15"/>
      <c r="N8" s="15"/>
      <c r="O8" s="10"/>
    </row>
    <row r="9" spans="1:17" x14ac:dyDescent="0.3">
      <c r="A9" s="6"/>
      <c r="B9" s="7" t="s">
        <v>68</v>
      </c>
      <c r="C9" s="8"/>
      <c r="D9" s="17"/>
      <c r="E9" s="26"/>
      <c r="F9" s="26">
        <v>2</v>
      </c>
      <c r="H9" s="42"/>
      <c r="I9" s="55">
        <v>1000</v>
      </c>
      <c r="J9" s="27"/>
      <c r="K9" s="56">
        <f t="shared" si="0"/>
        <v>2000</v>
      </c>
      <c r="L9" s="15"/>
      <c r="M9" s="15"/>
      <c r="N9" s="15"/>
      <c r="O9" s="10"/>
    </row>
    <row r="10" spans="1:17" x14ac:dyDescent="0.3">
      <c r="A10" s="6"/>
      <c r="B10" s="18" t="s">
        <v>69</v>
      </c>
      <c r="C10" s="8"/>
      <c r="D10" s="17"/>
      <c r="E10" s="26"/>
      <c r="F10" s="26">
        <v>1</v>
      </c>
      <c r="H10" s="42"/>
      <c r="I10" s="55">
        <v>2500</v>
      </c>
      <c r="J10" s="27"/>
      <c r="K10" s="56">
        <f t="shared" si="0"/>
        <v>2500</v>
      </c>
      <c r="L10" s="15"/>
      <c r="M10" s="15"/>
      <c r="N10" s="15"/>
      <c r="O10" s="10"/>
    </row>
    <row r="11" spans="1:17" x14ac:dyDescent="0.3">
      <c r="A11" s="6"/>
      <c r="B11" s="18" t="s">
        <v>70</v>
      </c>
      <c r="C11" s="8"/>
      <c r="D11" s="17"/>
      <c r="E11" s="26"/>
      <c r="F11" s="26">
        <v>1</v>
      </c>
      <c r="H11" s="42"/>
      <c r="I11" s="55">
        <v>5000</v>
      </c>
      <c r="J11" s="27"/>
      <c r="K11" s="56">
        <f t="shared" si="0"/>
        <v>5000</v>
      </c>
      <c r="L11" s="15"/>
      <c r="M11" s="15"/>
      <c r="N11" s="15"/>
      <c r="O11" s="10"/>
    </row>
    <row r="12" spans="1:17" x14ac:dyDescent="0.3">
      <c r="A12" s="6"/>
      <c r="B12" s="18" t="s">
        <v>27</v>
      </c>
      <c r="C12" s="8"/>
      <c r="D12" s="17"/>
      <c r="E12" s="26"/>
      <c r="F12" s="26"/>
      <c r="H12" s="42"/>
      <c r="I12" s="55"/>
      <c r="J12" s="27"/>
      <c r="K12" s="56"/>
      <c r="L12" s="15"/>
      <c r="M12" s="15"/>
      <c r="N12" s="15"/>
      <c r="O12" s="10"/>
    </row>
    <row r="13" spans="1:17" x14ac:dyDescent="0.3">
      <c r="A13" s="12" t="s">
        <v>2</v>
      </c>
      <c r="B13" s="45"/>
      <c r="C13" s="46"/>
      <c r="D13" s="47"/>
      <c r="E13" s="45"/>
      <c r="F13" s="45"/>
      <c r="H13" s="48"/>
      <c r="I13" s="46"/>
      <c r="J13" s="46"/>
      <c r="K13" s="49"/>
      <c r="L13" s="50">
        <f>SUM(J14:J17)</f>
        <v>11750</v>
      </c>
      <c r="M13" s="50">
        <f>SUM(K14:K17)</f>
        <v>1475</v>
      </c>
      <c r="N13" s="50">
        <v>6100</v>
      </c>
      <c r="O13" s="49">
        <v>7250</v>
      </c>
    </row>
    <row r="14" spans="1:17" x14ac:dyDescent="0.3">
      <c r="A14" s="6"/>
      <c r="B14" s="7" t="s">
        <v>33</v>
      </c>
      <c r="C14" s="8"/>
      <c r="D14" s="17"/>
      <c r="E14" s="7">
        <v>40</v>
      </c>
      <c r="F14">
        <v>9</v>
      </c>
      <c r="H14" s="48"/>
      <c r="I14" s="8">
        <v>100</v>
      </c>
      <c r="J14" s="8">
        <f>+E14*I14</f>
        <v>4000</v>
      </c>
      <c r="K14" s="10">
        <f>+F14*I14</f>
        <v>900</v>
      </c>
      <c r="L14" s="15"/>
      <c r="M14" s="15"/>
      <c r="N14" s="15"/>
      <c r="O14" s="10">
        <v>0</v>
      </c>
    </row>
    <row r="15" spans="1:17" x14ac:dyDescent="0.3">
      <c r="A15" s="6"/>
      <c r="B15" s="7" t="s">
        <v>14</v>
      </c>
      <c r="C15" s="8"/>
      <c r="D15" s="17"/>
      <c r="E15" s="7">
        <v>100</v>
      </c>
      <c r="F15">
        <v>7</v>
      </c>
      <c r="H15" s="48"/>
      <c r="I15" s="8">
        <v>75</v>
      </c>
      <c r="J15" s="8">
        <f t="shared" ref="J15:J23" si="1">+E15*I15</f>
        <v>7500</v>
      </c>
      <c r="K15" s="10">
        <f t="shared" ref="K15:K23" si="2">+F15*I15</f>
        <v>525</v>
      </c>
      <c r="L15" s="15"/>
      <c r="M15" s="15"/>
      <c r="N15" s="15"/>
      <c r="O15" s="10"/>
      <c r="Q15" s="7"/>
    </row>
    <row r="16" spans="1:17" x14ac:dyDescent="0.3">
      <c r="A16" s="6"/>
      <c r="B16" s="7" t="s">
        <v>15</v>
      </c>
      <c r="C16" s="8"/>
      <c r="D16" s="17"/>
      <c r="E16" s="7">
        <v>5</v>
      </c>
      <c r="F16">
        <v>1</v>
      </c>
      <c r="H16" s="48"/>
      <c r="I16" s="8">
        <v>50</v>
      </c>
      <c r="J16" s="8">
        <f t="shared" si="1"/>
        <v>250</v>
      </c>
      <c r="K16" s="10">
        <f t="shared" si="2"/>
        <v>50</v>
      </c>
      <c r="L16" s="15"/>
      <c r="M16" s="15"/>
      <c r="N16" s="15"/>
      <c r="O16" s="10">
        <v>0</v>
      </c>
    </row>
    <row r="17" spans="1:15" x14ac:dyDescent="0.3">
      <c r="A17" s="6"/>
      <c r="B17" s="18" t="s">
        <v>27</v>
      </c>
      <c r="C17" s="8"/>
      <c r="D17" s="17"/>
      <c r="E17" s="18">
        <v>15</v>
      </c>
      <c r="H17" s="48"/>
      <c r="I17" s="8">
        <v>0</v>
      </c>
      <c r="J17" s="8">
        <f t="shared" si="1"/>
        <v>0</v>
      </c>
      <c r="K17" s="10">
        <f t="shared" si="2"/>
        <v>0</v>
      </c>
      <c r="L17" s="15"/>
      <c r="M17" s="15"/>
      <c r="N17" s="15"/>
      <c r="O17" s="10">
        <v>0</v>
      </c>
    </row>
    <row r="18" spans="1:15" x14ac:dyDescent="0.3">
      <c r="A18" s="12" t="s">
        <v>61</v>
      </c>
      <c r="B18" s="45"/>
      <c r="C18" s="46"/>
      <c r="D18" s="47"/>
      <c r="E18" s="45"/>
      <c r="H18" s="48"/>
      <c r="I18" s="46"/>
      <c r="J18" s="46"/>
      <c r="K18" s="10"/>
      <c r="L18" s="50">
        <f>SUM(J19:J23)</f>
        <v>12200</v>
      </c>
      <c r="M18" s="50">
        <f>SUM(K19:K23)</f>
        <v>3200</v>
      </c>
      <c r="N18" s="50">
        <v>12750</v>
      </c>
      <c r="O18" s="51">
        <v>13850</v>
      </c>
    </row>
    <row r="19" spans="1:15" x14ac:dyDescent="0.3">
      <c r="A19" s="6"/>
      <c r="B19" s="7" t="s">
        <v>34</v>
      </c>
      <c r="C19" s="8"/>
      <c r="D19" s="17"/>
      <c r="E19" s="7">
        <v>10</v>
      </c>
      <c r="F19">
        <v>5</v>
      </c>
      <c r="H19" s="48"/>
      <c r="I19" s="8">
        <v>250</v>
      </c>
      <c r="J19" s="8">
        <f t="shared" si="1"/>
        <v>2500</v>
      </c>
      <c r="K19" s="10">
        <f t="shared" si="2"/>
        <v>1250</v>
      </c>
      <c r="L19" s="15"/>
      <c r="M19" s="15"/>
      <c r="N19" s="15"/>
      <c r="O19" s="10">
        <v>0</v>
      </c>
    </row>
    <row r="20" spans="1:15" x14ac:dyDescent="0.3">
      <c r="A20" s="6"/>
      <c r="B20" s="18" t="s">
        <v>36</v>
      </c>
      <c r="C20" s="8"/>
      <c r="D20" s="17"/>
      <c r="E20" s="18">
        <v>6</v>
      </c>
      <c r="F20">
        <v>1</v>
      </c>
      <c r="H20" s="48"/>
      <c r="I20" s="8">
        <v>350</v>
      </c>
      <c r="J20" s="8">
        <f t="shared" si="1"/>
        <v>2100</v>
      </c>
      <c r="K20" s="10">
        <f t="shared" si="2"/>
        <v>350</v>
      </c>
      <c r="L20" s="15"/>
      <c r="M20" s="15"/>
      <c r="N20" s="15"/>
      <c r="O20" s="10">
        <v>0</v>
      </c>
    </row>
    <row r="21" spans="1:15" x14ac:dyDescent="0.3">
      <c r="A21" s="6"/>
      <c r="B21" s="7" t="s">
        <v>37</v>
      </c>
      <c r="C21" s="8"/>
      <c r="D21" s="17"/>
      <c r="E21" s="7">
        <v>6</v>
      </c>
      <c r="F21">
        <v>1</v>
      </c>
      <c r="H21" s="48"/>
      <c r="I21" s="8">
        <v>600</v>
      </c>
      <c r="J21" s="8">
        <f t="shared" si="1"/>
        <v>3600</v>
      </c>
      <c r="K21" s="10">
        <f t="shared" si="2"/>
        <v>600</v>
      </c>
      <c r="L21" s="15"/>
      <c r="M21" s="15"/>
      <c r="N21" s="15"/>
      <c r="O21" s="13">
        <v>0</v>
      </c>
    </row>
    <row r="22" spans="1:15" x14ac:dyDescent="0.3">
      <c r="A22" s="6"/>
      <c r="B22" s="18" t="s">
        <v>35</v>
      </c>
      <c r="C22" s="8"/>
      <c r="D22" s="17"/>
      <c r="E22" s="7">
        <v>4</v>
      </c>
      <c r="F22">
        <v>1</v>
      </c>
      <c r="H22" s="48"/>
      <c r="I22" s="8">
        <v>1000</v>
      </c>
      <c r="J22" s="8">
        <f t="shared" si="1"/>
        <v>4000</v>
      </c>
      <c r="K22" s="10">
        <f t="shared" si="2"/>
        <v>1000</v>
      </c>
      <c r="L22" s="15"/>
      <c r="M22" s="15"/>
      <c r="N22" s="15"/>
      <c r="O22" s="10">
        <v>0</v>
      </c>
    </row>
    <row r="23" spans="1:15" x14ac:dyDescent="0.3">
      <c r="A23" s="6"/>
      <c r="B23" s="18" t="s">
        <v>27</v>
      </c>
      <c r="C23" s="8"/>
      <c r="D23" s="17"/>
      <c r="E23" s="7">
        <v>0</v>
      </c>
      <c r="F23">
        <v>2</v>
      </c>
      <c r="H23" s="48"/>
      <c r="I23" s="8">
        <v>0</v>
      </c>
      <c r="J23" s="8">
        <f t="shared" si="1"/>
        <v>0</v>
      </c>
      <c r="K23" s="10">
        <f t="shared" si="2"/>
        <v>0</v>
      </c>
      <c r="L23" s="15"/>
      <c r="M23" s="15"/>
      <c r="N23" s="15"/>
      <c r="O23" s="10">
        <v>0</v>
      </c>
    </row>
    <row r="24" spans="1:15" x14ac:dyDescent="0.3">
      <c r="A24" s="6"/>
      <c r="B24" s="7"/>
      <c r="C24" s="8"/>
      <c r="D24" s="17"/>
      <c r="E24" s="7"/>
      <c r="F24" s="7"/>
      <c r="G24" s="43"/>
      <c r="H24" s="43"/>
      <c r="I24" s="8"/>
      <c r="J24" s="8"/>
      <c r="K24" s="10"/>
      <c r="L24" s="15"/>
      <c r="M24" s="15"/>
      <c r="N24" s="44"/>
      <c r="O24" s="10"/>
    </row>
    <row r="25" spans="1:15" x14ac:dyDescent="0.3">
      <c r="A25" s="19"/>
      <c r="B25" s="20"/>
      <c r="C25" s="21"/>
      <c r="D25" s="29" t="s">
        <v>11</v>
      </c>
      <c r="E25" s="20"/>
      <c r="F25" s="20"/>
      <c r="G25" s="40"/>
      <c r="H25" s="40"/>
      <c r="I25" s="21"/>
      <c r="J25" s="21"/>
      <c r="K25" s="22"/>
      <c r="L25" s="30">
        <f>+L13+L18</f>
        <v>23950</v>
      </c>
      <c r="M25" s="30">
        <f>+M13+M18</f>
        <v>4675</v>
      </c>
      <c r="N25" s="30">
        <v>18850</v>
      </c>
      <c r="O25" s="30">
        <v>21100</v>
      </c>
    </row>
    <row r="26" spans="1:15" x14ac:dyDescent="0.3">
      <c r="A26" s="12" t="s">
        <v>1</v>
      </c>
      <c r="B26" s="7"/>
      <c r="C26" s="8"/>
      <c r="D26" s="17"/>
      <c r="E26" s="7"/>
      <c r="F26" s="7"/>
      <c r="G26" s="43"/>
      <c r="H26" s="43"/>
      <c r="I26" s="8"/>
      <c r="J26" s="8"/>
      <c r="K26" s="10"/>
      <c r="L26" s="15"/>
      <c r="M26" s="10"/>
      <c r="N26" s="10"/>
      <c r="O26" s="10"/>
    </row>
    <row r="27" spans="1:15" x14ac:dyDescent="0.3">
      <c r="A27" s="12" t="s">
        <v>38</v>
      </c>
      <c r="B27" s="7"/>
      <c r="C27" s="8"/>
      <c r="D27" s="17"/>
      <c r="E27" s="7"/>
      <c r="F27" s="7"/>
      <c r="G27" s="43"/>
      <c r="H27" s="43"/>
      <c r="I27" s="8"/>
      <c r="J27" s="8"/>
      <c r="K27" s="10"/>
      <c r="L27" s="50">
        <f>+K28+K29</f>
        <v>4500</v>
      </c>
      <c r="M27" s="49"/>
      <c r="N27" s="49"/>
      <c r="O27" s="49"/>
    </row>
    <row r="28" spans="1:15" x14ac:dyDescent="0.3">
      <c r="A28" s="6"/>
      <c r="B28" s="7" t="s">
        <v>39</v>
      </c>
      <c r="C28" s="8"/>
      <c r="D28" s="17"/>
      <c r="E28" s="7"/>
      <c r="F28" s="7"/>
      <c r="G28" s="43"/>
      <c r="H28" s="43"/>
      <c r="I28" s="8"/>
      <c r="J28" s="8"/>
      <c r="K28" s="10">
        <v>3500</v>
      </c>
      <c r="L28" s="15"/>
      <c r="M28" s="49"/>
      <c r="N28" s="49"/>
      <c r="O28" s="49"/>
    </row>
    <row r="29" spans="1:15" x14ac:dyDescent="0.3">
      <c r="A29" s="6"/>
      <c r="B29" s="7" t="s">
        <v>40</v>
      </c>
      <c r="C29" s="8"/>
      <c r="D29" s="17"/>
      <c r="E29" s="7">
        <v>10</v>
      </c>
      <c r="F29" s="7"/>
      <c r="G29" s="43" t="s">
        <v>56</v>
      </c>
      <c r="H29" s="43" t="s">
        <v>7</v>
      </c>
      <c r="I29" s="8">
        <v>100</v>
      </c>
      <c r="J29" s="8" t="s">
        <v>57</v>
      </c>
      <c r="K29" s="10">
        <f>+E29*I29</f>
        <v>1000</v>
      </c>
      <c r="L29" s="15"/>
      <c r="M29" s="49"/>
      <c r="N29" s="49"/>
      <c r="O29" s="49"/>
    </row>
    <row r="30" spans="1:15" x14ac:dyDescent="0.3">
      <c r="A30" s="6"/>
      <c r="B30" s="7"/>
      <c r="C30" s="8"/>
      <c r="D30" s="17"/>
      <c r="E30" s="7"/>
      <c r="F30" s="7"/>
      <c r="G30" s="43"/>
      <c r="H30" s="43"/>
      <c r="I30" s="8"/>
      <c r="J30" s="8"/>
      <c r="K30" s="10"/>
      <c r="L30" s="15"/>
      <c r="M30" s="49"/>
      <c r="N30" s="49"/>
      <c r="O30" s="49"/>
    </row>
    <row r="31" spans="1:15" x14ac:dyDescent="0.3">
      <c r="A31" s="12" t="s">
        <v>3</v>
      </c>
      <c r="B31" s="7"/>
      <c r="C31" s="8"/>
      <c r="D31" s="17"/>
      <c r="E31" s="7"/>
      <c r="F31" s="7"/>
      <c r="G31" s="43"/>
      <c r="H31" s="43"/>
      <c r="I31" s="8"/>
      <c r="J31" s="8"/>
      <c r="K31" s="10">
        <v>1000</v>
      </c>
      <c r="L31" s="50">
        <f>+K31</f>
        <v>1000</v>
      </c>
      <c r="M31" s="49"/>
      <c r="N31" s="49"/>
      <c r="O31" s="49"/>
    </row>
    <row r="32" spans="1:15" x14ac:dyDescent="0.3">
      <c r="A32" s="6"/>
      <c r="B32" s="7"/>
      <c r="C32" s="8"/>
      <c r="D32" s="17"/>
      <c r="E32" s="7"/>
      <c r="F32" s="7"/>
      <c r="G32" s="43"/>
      <c r="H32" s="43"/>
      <c r="I32" s="8"/>
      <c r="J32" s="8"/>
      <c r="K32" s="10"/>
      <c r="L32" s="15"/>
      <c r="M32" s="49"/>
      <c r="N32" s="49"/>
      <c r="O32" s="49"/>
    </row>
    <row r="33" spans="1:16" x14ac:dyDescent="0.3">
      <c r="A33" s="12" t="s">
        <v>43</v>
      </c>
      <c r="B33" s="7"/>
      <c r="C33" s="8"/>
      <c r="D33" s="17"/>
      <c r="E33" s="7"/>
      <c r="F33" s="7"/>
      <c r="G33" s="43"/>
      <c r="H33" s="43"/>
      <c r="I33" s="8"/>
      <c r="J33" s="8"/>
      <c r="K33" s="10"/>
      <c r="L33" s="50">
        <f>SUM(K35:K42)</f>
        <v>5950.0010000000002</v>
      </c>
      <c r="M33" s="49"/>
      <c r="N33" s="49"/>
      <c r="O33" s="49"/>
    </row>
    <row r="34" spans="1:16" x14ac:dyDescent="0.3">
      <c r="A34" s="6"/>
      <c r="B34" s="7" t="s">
        <v>44</v>
      </c>
      <c r="C34" s="8"/>
      <c r="D34" s="17"/>
      <c r="E34" s="7"/>
      <c r="F34" s="7"/>
      <c r="G34" s="43"/>
      <c r="H34" s="43"/>
      <c r="I34" s="8"/>
      <c r="J34" s="8"/>
      <c r="K34" s="10"/>
      <c r="L34" s="15"/>
      <c r="M34" s="49"/>
      <c r="N34" s="49"/>
      <c r="O34" s="49"/>
    </row>
    <row r="35" spans="1:16" x14ac:dyDescent="0.3">
      <c r="A35" s="6"/>
      <c r="B35" s="7"/>
      <c r="C35" s="8" t="s">
        <v>63</v>
      </c>
      <c r="D35" s="17"/>
      <c r="E35" s="7">
        <v>50</v>
      </c>
      <c r="F35" s="7"/>
      <c r="G35" s="43" t="s">
        <v>4</v>
      </c>
      <c r="H35" s="43"/>
      <c r="I35" s="8">
        <v>3.5</v>
      </c>
      <c r="J35" s="8" t="s">
        <v>6</v>
      </c>
      <c r="K35" s="10">
        <f>+E35*I35</f>
        <v>175</v>
      </c>
      <c r="L35" s="15"/>
      <c r="M35" s="49"/>
      <c r="N35" s="49"/>
      <c r="O35" s="49"/>
    </row>
    <row r="36" spans="1:16" x14ac:dyDescent="0.3">
      <c r="A36" s="6"/>
      <c r="B36" s="7"/>
      <c r="C36" s="8" t="s">
        <v>64</v>
      </c>
      <c r="D36" s="17"/>
      <c r="E36" s="7">
        <v>70</v>
      </c>
      <c r="F36" s="7"/>
      <c r="G36" s="9" t="s">
        <v>4</v>
      </c>
      <c r="H36" s="42" t="s">
        <v>7</v>
      </c>
      <c r="I36" s="8">
        <v>8.2142999999999997</v>
      </c>
      <c r="J36" s="8" t="s">
        <v>6</v>
      </c>
      <c r="K36" s="10">
        <f>+E36*I36</f>
        <v>575.00099999999998</v>
      </c>
      <c r="L36" s="15"/>
      <c r="M36" s="49"/>
      <c r="N36" s="49"/>
      <c r="O36" s="49"/>
      <c r="P36" s="1">
        <f>+K35+K36</f>
        <v>750.00099999999998</v>
      </c>
    </row>
    <row r="37" spans="1:16" x14ac:dyDescent="0.3">
      <c r="A37" s="6"/>
      <c r="B37" s="7"/>
      <c r="C37" s="8" t="s">
        <v>45</v>
      </c>
      <c r="D37" s="52"/>
      <c r="E37" s="7"/>
      <c r="F37" s="7"/>
      <c r="G37" s="43"/>
      <c r="H37" s="42"/>
      <c r="I37" s="8"/>
      <c r="J37" s="8"/>
      <c r="K37" s="10">
        <v>500</v>
      </c>
      <c r="L37" s="15"/>
      <c r="M37" s="49"/>
      <c r="N37" s="49"/>
      <c r="O37" s="49"/>
    </row>
    <row r="38" spans="1:16" x14ac:dyDescent="0.3">
      <c r="A38" s="6"/>
      <c r="B38" s="7" t="s">
        <v>46</v>
      </c>
      <c r="C38" s="8"/>
      <c r="D38" s="17"/>
      <c r="E38" s="7"/>
      <c r="F38" s="7"/>
      <c r="G38" s="43"/>
      <c r="H38" s="42"/>
      <c r="I38" s="8"/>
      <c r="J38" s="8"/>
      <c r="K38" s="10"/>
      <c r="L38" s="15"/>
      <c r="M38" s="49"/>
      <c r="N38" s="49"/>
      <c r="O38" s="49"/>
    </row>
    <row r="39" spans="1:16" x14ac:dyDescent="0.3">
      <c r="A39" s="6"/>
      <c r="B39" s="7"/>
      <c r="C39" s="8" t="s">
        <v>47</v>
      </c>
      <c r="D39" s="17"/>
      <c r="E39" s="7">
        <v>200</v>
      </c>
      <c r="F39" s="7"/>
      <c r="G39" s="43" t="s">
        <v>4</v>
      </c>
      <c r="H39" s="42" t="s">
        <v>7</v>
      </c>
      <c r="I39" s="8">
        <v>5</v>
      </c>
      <c r="J39" s="8" t="s">
        <v>6</v>
      </c>
      <c r="K39" s="10">
        <f>+E39*I39</f>
        <v>1000</v>
      </c>
      <c r="L39" s="15"/>
      <c r="M39" s="49"/>
      <c r="N39" s="49"/>
      <c r="O39" s="49"/>
    </row>
    <row r="40" spans="1:16" x14ac:dyDescent="0.3">
      <c r="A40" s="6"/>
      <c r="B40" s="7"/>
      <c r="C40" s="8" t="s">
        <v>5</v>
      </c>
      <c r="E40" s="6">
        <v>200</v>
      </c>
      <c r="F40" s="7"/>
      <c r="G40" s="43" t="s">
        <v>4</v>
      </c>
      <c r="H40" s="42" t="s">
        <v>7</v>
      </c>
      <c r="I40" s="8">
        <v>12</v>
      </c>
      <c r="J40" s="8" t="s">
        <v>6</v>
      </c>
      <c r="K40" s="10">
        <f>+E40*I40</f>
        <v>2400</v>
      </c>
      <c r="L40" s="15"/>
      <c r="M40" s="49"/>
      <c r="N40" s="49"/>
      <c r="O40" s="49"/>
    </row>
    <row r="41" spans="1:16" x14ac:dyDescent="0.3">
      <c r="A41" s="6"/>
      <c r="B41" s="7"/>
      <c r="C41" s="8" t="s">
        <v>48</v>
      </c>
      <c r="E41" s="6">
        <v>70</v>
      </c>
      <c r="F41" s="7"/>
      <c r="G41" s="43" t="s">
        <v>4</v>
      </c>
      <c r="H41" s="42" t="s">
        <v>7</v>
      </c>
      <c r="I41" s="8">
        <v>5</v>
      </c>
      <c r="J41" s="8" t="s">
        <v>6</v>
      </c>
      <c r="K41" s="10">
        <f>+E41*I41</f>
        <v>350</v>
      </c>
      <c r="L41" s="15"/>
      <c r="M41" s="49"/>
      <c r="N41" s="49"/>
      <c r="O41" s="49"/>
    </row>
    <row r="42" spans="1:16" x14ac:dyDescent="0.3">
      <c r="A42" s="6"/>
      <c r="B42" s="7"/>
      <c r="C42" s="8" t="s">
        <v>28</v>
      </c>
      <c r="E42" s="53">
        <v>0.2</v>
      </c>
      <c r="F42" s="7"/>
      <c r="G42" s="43"/>
      <c r="I42" s="8">
        <v>4750</v>
      </c>
      <c r="J42" s="8" t="s">
        <v>58</v>
      </c>
      <c r="K42" s="10">
        <f>+E42*I42</f>
        <v>950</v>
      </c>
      <c r="L42" s="15"/>
      <c r="M42" s="49"/>
      <c r="N42" s="49"/>
      <c r="O42" s="49"/>
    </row>
    <row r="43" spans="1:16" x14ac:dyDescent="0.3">
      <c r="A43" s="6"/>
      <c r="B43" s="7"/>
      <c r="C43" s="8"/>
      <c r="D43" s="17"/>
      <c r="E43" s="7"/>
      <c r="F43" s="7"/>
      <c r="G43" s="43"/>
      <c r="H43" s="43"/>
      <c r="I43" s="8"/>
      <c r="J43" s="8"/>
      <c r="K43" s="10"/>
      <c r="L43" s="15"/>
      <c r="M43" s="49"/>
      <c r="N43" s="49"/>
      <c r="O43" s="49"/>
    </row>
    <row r="44" spans="1:16" x14ac:dyDescent="0.3">
      <c r="A44" s="12" t="s">
        <v>49</v>
      </c>
      <c r="B44" s="7"/>
      <c r="C44" s="8"/>
      <c r="D44" s="17"/>
      <c r="E44" s="7"/>
      <c r="F44" s="7"/>
      <c r="G44" s="43"/>
      <c r="H44" s="43"/>
      <c r="I44" s="8"/>
      <c r="J44" s="8"/>
      <c r="K44" s="10">
        <v>1000</v>
      </c>
      <c r="L44" s="50">
        <f>+K44</f>
        <v>1000</v>
      </c>
      <c r="M44" s="49"/>
      <c r="N44" s="49"/>
      <c r="O44" s="49"/>
    </row>
    <row r="45" spans="1:16" x14ac:dyDescent="0.3">
      <c r="A45" s="6"/>
      <c r="B45" s="7"/>
      <c r="C45" s="8"/>
      <c r="D45" s="17"/>
      <c r="E45" s="7"/>
      <c r="F45" s="7"/>
      <c r="G45" s="43"/>
      <c r="H45" s="43"/>
      <c r="I45" s="8"/>
      <c r="J45" s="8"/>
      <c r="K45" s="10"/>
      <c r="L45" s="15"/>
      <c r="M45" s="49"/>
      <c r="N45" s="49"/>
      <c r="O45" s="49"/>
    </row>
    <row r="46" spans="1:16" x14ac:dyDescent="0.3">
      <c r="A46" s="12" t="s">
        <v>50</v>
      </c>
      <c r="B46" s="7"/>
      <c r="C46" s="8"/>
      <c r="D46" s="17"/>
      <c r="E46" s="7"/>
      <c r="F46" s="7"/>
      <c r="G46" s="43"/>
      <c r="H46" s="43"/>
      <c r="I46" s="8"/>
      <c r="J46" s="8"/>
      <c r="K46" s="10"/>
      <c r="L46" s="50">
        <f>SUM(K47:K50)</f>
        <v>2250</v>
      </c>
      <c r="M46" s="49"/>
      <c r="N46" s="49"/>
      <c r="O46" s="49"/>
    </row>
    <row r="47" spans="1:16" x14ac:dyDescent="0.3">
      <c r="A47" s="6"/>
      <c r="B47" s="7" t="s">
        <v>51</v>
      </c>
      <c r="C47" s="8"/>
      <c r="D47" s="17"/>
      <c r="E47" s="7"/>
      <c r="F47" s="7"/>
      <c r="G47" s="43"/>
      <c r="H47" s="43"/>
      <c r="I47" s="8"/>
      <c r="J47" s="8"/>
      <c r="K47" s="10">
        <v>500</v>
      </c>
      <c r="L47" s="50"/>
      <c r="M47" s="49"/>
      <c r="N47" s="49"/>
      <c r="O47" s="49"/>
    </row>
    <row r="48" spans="1:16" x14ac:dyDescent="0.3">
      <c r="A48" s="6"/>
      <c r="B48" s="7" t="s">
        <v>52</v>
      </c>
      <c r="C48" s="8"/>
      <c r="D48" s="17"/>
      <c r="E48" s="7">
        <v>200</v>
      </c>
      <c r="F48" s="7"/>
      <c r="G48" s="43" t="s">
        <v>55</v>
      </c>
      <c r="H48" s="43" t="s">
        <v>7</v>
      </c>
      <c r="I48" s="8">
        <v>5</v>
      </c>
      <c r="J48" s="8" t="s">
        <v>29</v>
      </c>
      <c r="K48" s="10">
        <f>+E48*I48</f>
        <v>1000</v>
      </c>
      <c r="L48" s="15"/>
      <c r="M48" s="49"/>
      <c r="N48" s="49"/>
      <c r="O48" s="49"/>
    </row>
    <row r="49" spans="1:15" x14ac:dyDescent="0.3">
      <c r="A49" s="6"/>
      <c r="B49" s="7" t="s">
        <v>53</v>
      </c>
      <c r="C49" s="8"/>
      <c r="D49" s="17"/>
      <c r="E49" s="7"/>
      <c r="F49" s="7"/>
      <c r="G49" s="43"/>
      <c r="H49" s="43"/>
      <c r="I49" s="8"/>
      <c r="J49" s="8"/>
      <c r="K49" s="10">
        <v>500</v>
      </c>
      <c r="L49" s="15"/>
      <c r="M49" s="49"/>
      <c r="N49" s="49"/>
      <c r="O49" s="49"/>
    </row>
    <row r="50" spans="1:15" x14ac:dyDescent="0.3">
      <c r="A50" s="6"/>
      <c r="B50" s="18" t="s">
        <v>54</v>
      </c>
      <c r="C50" s="8"/>
      <c r="D50" s="17"/>
      <c r="E50" s="7"/>
      <c r="F50" s="7"/>
      <c r="G50" s="43"/>
      <c r="H50" s="43"/>
      <c r="I50" s="8"/>
      <c r="J50" s="8"/>
      <c r="K50" s="10">
        <v>250</v>
      </c>
      <c r="L50" s="15"/>
      <c r="M50" s="49"/>
      <c r="N50" s="49"/>
      <c r="O50" s="49"/>
    </row>
    <row r="51" spans="1:15" x14ac:dyDescent="0.3">
      <c r="A51" s="6"/>
      <c r="B51" s="7"/>
      <c r="C51" s="8"/>
      <c r="D51" s="17"/>
      <c r="E51" s="7"/>
      <c r="F51" s="7"/>
      <c r="G51" s="43"/>
      <c r="H51" s="43"/>
      <c r="I51" s="8"/>
      <c r="J51" s="8"/>
      <c r="K51" s="10"/>
      <c r="L51" s="15"/>
      <c r="M51" s="10"/>
      <c r="N51" s="10"/>
      <c r="O51" s="10"/>
    </row>
    <row r="52" spans="1:15" x14ac:dyDescent="0.3">
      <c r="A52" s="19"/>
      <c r="B52" s="20"/>
      <c r="C52" s="21"/>
      <c r="D52" s="29" t="s">
        <v>10</v>
      </c>
      <c r="E52" s="20"/>
      <c r="F52" s="20"/>
      <c r="G52" s="40"/>
      <c r="H52" s="40"/>
      <c r="I52" s="21"/>
      <c r="J52" s="21"/>
      <c r="K52" s="22"/>
      <c r="L52" s="30">
        <f>SUM(L27:L50)</f>
        <v>14700.001</v>
      </c>
      <c r="M52" s="30">
        <f>SUM(M27:M50)</f>
        <v>0</v>
      </c>
      <c r="N52" s="30">
        <f>SUM(N27:N50)</f>
        <v>0</v>
      </c>
      <c r="O52" s="30">
        <f>SUM(O27:O50)</f>
        <v>0</v>
      </c>
    </row>
    <row r="53" spans="1:15" x14ac:dyDescent="0.3">
      <c r="A53" s="19"/>
      <c r="B53" s="20"/>
      <c r="C53" s="21"/>
      <c r="D53" s="29" t="s">
        <v>12</v>
      </c>
      <c r="E53" s="20"/>
      <c r="F53" s="20"/>
      <c r="G53" s="40"/>
      <c r="H53" s="40"/>
      <c r="I53" s="21"/>
      <c r="J53" s="21"/>
      <c r="K53" s="21"/>
      <c r="L53" s="54">
        <f>+L25-L52</f>
        <v>9249.9989999999998</v>
      </c>
      <c r="M53" s="54">
        <f>+M25-M52</f>
        <v>4675</v>
      </c>
      <c r="N53" s="54">
        <f>+N25-N52</f>
        <v>18850</v>
      </c>
      <c r="O53" s="54">
        <f>+O25-O52</f>
        <v>21100</v>
      </c>
    </row>
    <row r="56" spans="1:15" x14ac:dyDescent="0.3">
      <c r="D56" s="31" t="s">
        <v>18</v>
      </c>
    </row>
    <row r="57" spans="1:15" x14ac:dyDescent="0.3">
      <c r="D57" t="s">
        <v>19</v>
      </c>
      <c r="G57" s="33">
        <f>+F17</f>
        <v>0</v>
      </c>
      <c r="O57" s="2"/>
    </row>
    <row r="58" spans="1:15" x14ac:dyDescent="0.3">
      <c r="D58" t="s">
        <v>20</v>
      </c>
      <c r="G58" s="33">
        <f>+F16</f>
        <v>1</v>
      </c>
      <c r="O58" s="38"/>
    </row>
    <row r="59" spans="1:15" x14ac:dyDescent="0.3">
      <c r="D59" t="s">
        <v>21</v>
      </c>
      <c r="G59" s="33">
        <f>+F14+F15</f>
        <v>16</v>
      </c>
      <c r="O59" s="38"/>
    </row>
    <row r="60" spans="1:15" x14ac:dyDescent="0.3">
      <c r="D60" s="36" t="s">
        <v>26</v>
      </c>
      <c r="G60" s="33">
        <f>SUM(G57:G59)</f>
        <v>17</v>
      </c>
    </row>
    <row r="61" spans="1:15" x14ac:dyDescent="0.3">
      <c r="D61" s="36"/>
    </row>
    <row r="62" spans="1:15" x14ac:dyDescent="0.3">
      <c r="D62" s="31" t="s">
        <v>17</v>
      </c>
    </row>
    <row r="63" spans="1:15" x14ac:dyDescent="0.3">
      <c r="D63" s="7" t="s">
        <v>34</v>
      </c>
      <c r="G63" s="33">
        <f>+F19</f>
        <v>5</v>
      </c>
      <c r="I63" s="34"/>
      <c r="K63" s="1">
        <f>+G63*I63</f>
        <v>0</v>
      </c>
    </row>
    <row r="64" spans="1:15" x14ac:dyDescent="0.3">
      <c r="D64" s="18" t="s">
        <v>36</v>
      </c>
      <c r="G64" s="33">
        <f>+F20</f>
        <v>1</v>
      </c>
      <c r="I64" s="34"/>
      <c r="K64" s="1">
        <f t="shared" ref="K64:K66" si="3">+G64*I64</f>
        <v>0</v>
      </c>
      <c r="N64" s="39"/>
      <c r="O64" s="2"/>
    </row>
    <row r="65" spans="4:11" x14ac:dyDescent="0.3">
      <c r="D65" s="7" t="s">
        <v>37</v>
      </c>
      <c r="G65" s="33">
        <f>+F21</f>
        <v>1</v>
      </c>
      <c r="I65" s="34"/>
      <c r="K65" s="1">
        <f t="shared" si="3"/>
        <v>0</v>
      </c>
    </row>
    <row r="66" spans="4:11" x14ac:dyDescent="0.3">
      <c r="D66" s="7" t="s">
        <v>35</v>
      </c>
      <c r="G66" s="33">
        <f t="shared" ref="G66:G67" si="4">+F22</f>
        <v>1</v>
      </c>
      <c r="I66" s="34"/>
      <c r="K66" s="1">
        <f t="shared" si="3"/>
        <v>0</v>
      </c>
    </row>
    <row r="67" spans="4:11" x14ac:dyDescent="0.3">
      <c r="D67" s="18" t="s">
        <v>27</v>
      </c>
      <c r="G67" s="33">
        <f t="shared" si="4"/>
        <v>2</v>
      </c>
      <c r="I67" s="34"/>
    </row>
    <row r="68" spans="4:11" x14ac:dyDescent="0.3">
      <c r="D68" s="36" t="s">
        <v>26</v>
      </c>
      <c r="G68" s="37">
        <f>SUM(G63:G67)</f>
        <v>10</v>
      </c>
      <c r="I68" s="35"/>
      <c r="K68" s="1">
        <f>SUM(K63:K67)</f>
        <v>0</v>
      </c>
    </row>
    <row r="70" spans="4:11" x14ac:dyDescent="0.3">
      <c r="D70" s="31" t="s">
        <v>16</v>
      </c>
      <c r="G70" s="33" t="s">
        <v>25</v>
      </c>
      <c r="I70" s="1" t="s">
        <v>62</v>
      </c>
    </row>
    <row r="71" spans="4:11" x14ac:dyDescent="0.3">
      <c r="D71" t="s">
        <v>22</v>
      </c>
      <c r="G71" s="33">
        <f>+E14+E16+E17</f>
        <v>60</v>
      </c>
      <c r="I71" s="33">
        <f>+E14+E15+E16</f>
        <v>145</v>
      </c>
    </row>
    <row r="72" spans="4:11" x14ac:dyDescent="0.3">
      <c r="D72" t="s">
        <v>23</v>
      </c>
      <c r="G72" s="33">
        <v>40</v>
      </c>
      <c r="I72" s="33">
        <v>40</v>
      </c>
    </row>
    <row r="73" spans="4:11" x14ac:dyDescent="0.3">
      <c r="D73" t="s">
        <v>24</v>
      </c>
      <c r="I73" s="33">
        <v>10</v>
      </c>
    </row>
    <row r="74" spans="4:11" x14ac:dyDescent="0.3">
      <c r="G74" s="37">
        <f>SUM(G71:G73)</f>
        <v>100</v>
      </c>
      <c r="I74" s="37">
        <f>SUM(I71:I73)</f>
        <v>195</v>
      </c>
    </row>
    <row r="75" spans="4:11" x14ac:dyDescent="0.3">
      <c r="I75" s="34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Robert T. Borremans</cp:lastModifiedBy>
  <cp:lastPrinted>2020-02-08T15:34:53Z</cp:lastPrinted>
  <dcterms:created xsi:type="dcterms:W3CDTF">2017-06-02T14:57:56Z</dcterms:created>
  <dcterms:modified xsi:type="dcterms:W3CDTF">2020-02-08T16:39:04Z</dcterms:modified>
</cp:coreProperties>
</file>